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8" i="1" l="1"/>
  <c r="H129" i="1" s="1"/>
  <c r="F128" i="1"/>
  <c r="F129" i="1" s="1"/>
  <c r="F124" i="1"/>
  <c r="E119" i="1"/>
  <c r="E118" i="1"/>
  <c r="E117" i="1"/>
  <c r="F113" i="1" s="1"/>
  <c r="F110" i="1"/>
  <c r="F106" i="1"/>
  <c r="E103" i="1"/>
  <c r="E102" i="1"/>
  <c r="E100" i="1"/>
  <c r="E99" i="1"/>
  <c r="E98" i="1"/>
  <c r="F81" i="1" s="1"/>
  <c r="E97" i="1"/>
  <c r="E92" i="1"/>
  <c r="E79" i="1"/>
  <c r="F73" i="1" s="1"/>
  <c r="E78" i="1"/>
  <c r="E76" i="1"/>
  <c r="E69" i="1"/>
  <c r="E68" i="1"/>
  <c r="E67" i="1"/>
  <c r="E66" i="1"/>
  <c r="E65" i="1"/>
  <c r="E64" i="1"/>
  <c r="E63" i="1"/>
  <c r="E62" i="1"/>
  <c r="E61" i="1"/>
  <c r="F59" i="1" s="1"/>
  <c r="E56" i="1"/>
  <c r="E55" i="1"/>
  <c r="E53" i="1"/>
  <c r="F50" i="1" s="1"/>
  <c r="E52" i="1"/>
  <c r="F47" i="1"/>
  <c r="E47" i="1"/>
  <c r="E44" i="1"/>
  <c r="E43" i="1"/>
  <c r="E42" i="1"/>
  <c r="F41" i="1"/>
  <c r="E37" i="1"/>
  <c r="E36" i="1"/>
  <c r="E35" i="1"/>
  <c r="E31" i="1"/>
  <c r="F24" i="1" s="1"/>
  <c r="E28" i="1"/>
  <c r="E21" i="1"/>
  <c r="E19" i="1"/>
  <c r="E18" i="1"/>
  <c r="E17" i="1"/>
  <c r="E16" i="1"/>
  <c r="E15" i="1"/>
  <c r="F13" i="1" s="1"/>
  <c r="H131" i="1" l="1"/>
  <c r="F4" i="1"/>
</calcChain>
</file>

<file path=xl/sharedStrings.xml><?xml version="1.0" encoding="utf-8"?>
<sst xmlns="http://schemas.openxmlformats.org/spreadsheetml/2006/main" count="124" uniqueCount="84">
  <si>
    <t>10 день</t>
  </si>
  <si>
    <t>Каша рисовая молочная вязкая №181</t>
  </si>
  <si>
    <r>
      <t>Вид обработки: </t>
    </r>
    <r>
      <rPr>
        <b/>
        <sz val="10.5"/>
        <color rgb="FF636363"/>
        <rFont val="Calibri"/>
        <family val="2"/>
        <charset val="204"/>
        <scheme val="minor"/>
      </rPr>
      <t>Варка</t>
    </r>
  </si>
  <si>
    <t>Вес блюда: </t>
  </si>
  <si>
    <t>ПЕРЕСЧИТАТЬ</t>
  </si>
  <si>
    <r>
      <t xml:space="preserve">Источник: </t>
    </r>
    <r>
      <rPr>
        <b/>
        <sz val="10.5"/>
        <color rgb="FF000000"/>
        <rFont val="Calibri"/>
        <family val="2"/>
        <charset val="204"/>
        <scheme val="minor"/>
      </rPr>
      <t>Сборник рецептур блюд и кулинарных изделий для предприятий общественного питания при общеобразовательных школах/ Под ред.Ф.Л.Марчука и В.Т.Лапшиной. - Изд. Хлебпродинформ, 2004..</t>
    </r>
  </si>
  <si>
    <t>РЕЦЕПТУРА (РАСКЛАДКА ПРОДУКТОВ) НА 200 ГРАММ НЕТТО БЛЮДА</t>
  </si>
  <si>
    <t>Продукт (полуфабрикат)</t>
  </si>
  <si>
    <t>Брутто, г</t>
  </si>
  <si>
    <t>Нетто, г</t>
  </si>
  <si>
    <t>Крупа рисовая</t>
  </si>
  <si>
    <t>Молоко</t>
  </si>
  <si>
    <t>Вода</t>
  </si>
  <si>
    <t>Сахарный песок</t>
  </si>
  <si>
    <t>Соль пищевая йодированная</t>
  </si>
  <si>
    <r>
      <t>  ~ </t>
    </r>
    <r>
      <rPr>
        <i/>
        <sz val="10.5"/>
        <color rgb="FF464646"/>
        <rFont val="Calibri"/>
        <family val="2"/>
        <charset val="204"/>
        <scheme val="minor"/>
      </rPr>
      <t>Каша рассыпчатая</t>
    </r>
  </si>
  <si>
    <t>-</t>
  </si>
  <si>
    <t>Масло сливочное</t>
  </si>
  <si>
    <t>Чай-заварка №492</t>
  </si>
  <si>
    <r>
      <t xml:space="preserve">Источник: </t>
    </r>
    <r>
      <rPr>
        <b/>
        <sz val="10"/>
        <color rgb="FF000000"/>
        <rFont val="Arial"/>
        <family val="2"/>
        <charset val="204"/>
      </rPr>
      <t>Сборник рецептур на продукцию для обучающихся во всех образовательных учреждениях.</t>
    </r>
  </si>
  <si>
    <t>Чай высшего сорта</t>
  </si>
  <si>
    <t>650</t>
  </si>
  <si>
    <t>Чай с лимоном №494</t>
  </si>
  <si>
    <t>Чай-заварка № 492</t>
  </si>
  <si>
    <t>80</t>
  </si>
  <si>
    <t>Лимон</t>
  </si>
  <si>
    <t>215</t>
  </si>
  <si>
    <t>Бутерброд с маслом №1</t>
  </si>
  <si>
    <t>хлеб пшеничный</t>
  </si>
  <si>
    <t>или батон</t>
  </si>
  <si>
    <t>65,5</t>
  </si>
  <si>
    <t>масло</t>
  </si>
  <si>
    <t>1100</t>
  </si>
  <si>
    <t>Плоды свежие (банан) №112</t>
  </si>
  <si>
    <t>Фрукты (Банан)</t>
  </si>
  <si>
    <t>Салат из свежих помидоров и огурцов №31</t>
  </si>
  <si>
    <t>Помидоры (томаты)</t>
  </si>
  <si>
    <t>Огурец свежий</t>
  </si>
  <si>
    <t>Лук зеленый</t>
  </si>
  <si>
    <t>  или Лук репчатый</t>
  </si>
  <si>
    <t>Масло растительное</t>
  </si>
  <si>
    <t>Борщ с капустой и картофелем №128</t>
  </si>
  <si>
    <t>Свекла</t>
  </si>
  <si>
    <t>Капуста белокочанная</t>
  </si>
  <si>
    <t>  или Капуста белокочанная, квашеная</t>
  </si>
  <si>
    <t>Картофель</t>
  </si>
  <si>
    <t>Морковь</t>
  </si>
  <si>
    <t>Лук репчатый</t>
  </si>
  <si>
    <t>Томат-пюре</t>
  </si>
  <si>
    <t>Бульон мясной</t>
  </si>
  <si>
    <t>Макаронные изделия отварные №291</t>
  </si>
  <si>
    <t>Макаронные изделия</t>
  </si>
  <si>
    <t>Соль поваренная пищевая</t>
  </si>
  <si>
    <t>Котлеты рубленые из птицы или кролика №305</t>
  </si>
  <si>
    <t>Вес блюда:</t>
  </si>
  <si>
    <t>Пересчитать</t>
  </si>
  <si>
    <t>DOCX</t>
  </si>
  <si>
    <t>PDF</t>
  </si>
  <si>
    <r>
      <t>Вид обработки: </t>
    </r>
    <r>
      <rPr>
        <b/>
        <sz val="10.5"/>
        <color rgb="FF000000"/>
        <rFont val="Arial"/>
        <family val="2"/>
        <charset val="204"/>
      </rPr>
      <t>Запечение</t>
    </r>
  </si>
  <si>
    <t>РЕЦЕПТУРА (РАСКЛАДКА ПРОДУКТОВ) НА 100 ГРАММ НЕТТО БЛЮДА</t>
  </si>
  <si>
    <t>Куры потрошеные</t>
  </si>
  <si>
    <t>  или Бройлеры (цыплята) 1 кат.</t>
  </si>
  <si>
    <t>  или Куриный окорочок</t>
  </si>
  <si>
    <t>  или Индейки 1 кат.</t>
  </si>
  <si>
    <t>  или Мясо кролика</t>
  </si>
  <si>
    <t>  или Филе птицы (полуфабрикат)</t>
  </si>
  <si>
    <r>
      <t>  ~ </t>
    </r>
    <r>
      <rPr>
        <i/>
        <sz val="10.5"/>
        <color rgb="FF464646"/>
        <rFont val="Arial"/>
        <family val="2"/>
        <charset val="204"/>
      </rPr>
      <t>Куриные окорочка (мякоть без кожи и жира)</t>
    </r>
  </si>
  <si>
    <t>Хлеб пшеничный, формовой из муки 1 сорта</t>
  </si>
  <si>
    <t>Молоко стерилизованное 3,5% жирности</t>
  </si>
  <si>
    <t>  или Вода</t>
  </si>
  <si>
    <t>Сухари панировочные</t>
  </si>
  <si>
    <r>
      <t>  ~ </t>
    </r>
    <r>
      <rPr>
        <i/>
        <sz val="10.5"/>
        <color rgb="FF464646"/>
        <rFont val="Arial"/>
        <family val="2"/>
        <charset val="204"/>
      </rPr>
      <t>Масса полуфабриката</t>
    </r>
  </si>
  <si>
    <t xml:space="preserve">Соки овощные, фруктовые и ягодные (яблочный) №518 </t>
  </si>
  <si>
    <t>СОК</t>
  </si>
  <si>
    <t>Хлеб ржано-пшеничный №516</t>
  </si>
  <si>
    <t>Хлеб ржано-пшеничный</t>
  </si>
  <si>
    <t>Кофейный напиток с молоком №379</t>
  </si>
  <si>
    <t>Наименование сырья</t>
  </si>
  <si>
    <t>Расход сырья и полуфабрикатов</t>
  </si>
  <si>
    <t>Кофейный напиток растворимый</t>
  </si>
  <si>
    <t>Сахар</t>
  </si>
  <si>
    <t xml:space="preserve">Молоко </t>
  </si>
  <si>
    <t>Выход готового блюда</t>
  </si>
  <si>
    <t>Слойка с малиной и яблокос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</si>
</sst>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&quot; порц&quot;"/>
  </numFmts>
  <fonts count="38" x14ac:knownFonts="1">
    <font>
      <sz val="11"/>
      <color theme="1"/>
      <name val="Calibri"/>
      <family val="2"/>
      <scheme val="minor"/>
    </font>
    <font>
      <b/>
      <sz val="16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9" tint="-0.249977111117893"/>
      <name val="Calibri"/>
      <family val="2"/>
      <charset val="204"/>
      <scheme val="minor"/>
    </font>
    <font>
      <sz val="10.5"/>
      <color rgb="FF636363"/>
      <name val="Calibri"/>
      <family val="2"/>
      <charset val="204"/>
      <scheme val="minor"/>
    </font>
    <font>
      <b/>
      <sz val="10.5"/>
      <color rgb="FF636363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.5"/>
      <color rgb="FF000000"/>
      <name val="Calibri"/>
      <family val="2"/>
      <charset val="204"/>
      <scheme val="minor"/>
    </font>
    <font>
      <b/>
      <sz val="10.5"/>
      <color rgb="FF000000"/>
      <name val="Calibri"/>
      <family val="2"/>
      <charset val="204"/>
      <scheme val="minor"/>
    </font>
    <font>
      <sz val="12"/>
      <color rgb="FF63636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.5"/>
      <color rgb="FF464646"/>
      <name val="Calibri"/>
      <family val="2"/>
      <charset val="204"/>
      <scheme val="minor"/>
    </font>
    <font>
      <sz val="10.5"/>
      <color rgb="FF464646"/>
      <name val="Arial"/>
      <family val="2"/>
      <charset val="204"/>
    </font>
    <font>
      <b/>
      <sz val="10.5"/>
      <color rgb="FF464646"/>
      <name val="Arial"/>
      <family val="2"/>
      <charset val="204"/>
    </font>
    <font>
      <i/>
      <sz val="10.5"/>
      <color rgb="FF464646"/>
      <name val="Calibri"/>
      <family val="2"/>
      <charset val="204"/>
      <scheme val="minor"/>
    </font>
    <font>
      <i/>
      <sz val="10.5"/>
      <color rgb="FF464646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464646"/>
      <name val="Calibri"/>
      <family val="2"/>
      <charset val="204"/>
      <scheme val="minor"/>
    </font>
    <font>
      <sz val="10"/>
      <color rgb="FF464646"/>
      <name val="Arial"/>
      <family val="2"/>
      <charset val="204"/>
    </font>
    <font>
      <u/>
      <sz val="11"/>
      <color rgb="FF0000FF"/>
      <name val="Calibri"/>
      <family val="2"/>
      <charset val="204"/>
      <scheme val="minor"/>
    </font>
    <font>
      <b/>
      <sz val="10"/>
      <color rgb="FF464646"/>
      <name val="Arial"/>
      <family val="2"/>
      <charset val="204"/>
    </font>
    <font>
      <sz val="11"/>
      <color rgb="FF000000"/>
      <name val="Times New Roman CYR"/>
      <charset val="204"/>
    </font>
    <font>
      <b/>
      <sz val="16"/>
      <color theme="1"/>
      <name val="Calibri"/>
      <family val="2"/>
      <charset val="204"/>
      <scheme val="minor"/>
    </font>
    <font>
      <sz val="9"/>
      <color rgb="FF464646"/>
      <name val="Arial"/>
      <family val="2"/>
      <charset val="204"/>
    </font>
    <font>
      <b/>
      <sz val="9"/>
      <color rgb="FF464646"/>
      <name val="Arial"/>
      <family val="2"/>
      <charset val="204"/>
    </font>
    <font>
      <sz val="10"/>
      <color rgb="FF636363"/>
      <name val="Arial"/>
      <family val="2"/>
      <charset val="204"/>
    </font>
    <font>
      <sz val="10.5"/>
      <color rgb="FF000000"/>
      <name val="Arial"/>
      <family val="2"/>
      <charset val="204"/>
    </font>
    <font>
      <sz val="10.5"/>
      <color rgb="FF636363"/>
      <name val="Arial"/>
      <family val="2"/>
      <charset val="204"/>
    </font>
    <font>
      <b/>
      <sz val="10.5"/>
      <color rgb="FF000000"/>
      <name val="Arial"/>
      <family val="2"/>
      <charset val="204"/>
    </font>
    <font>
      <sz val="12"/>
      <color rgb="FF3E3E3E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E4E4E4"/>
      </right>
      <top style="medium">
        <color rgb="FFE4E4E4"/>
      </top>
      <bottom style="medium">
        <color rgb="FFE4E4E4"/>
      </bottom>
      <diagonal/>
    </border>
    <border>
      <left/>
      <right/>
      <top style="medium">
        <color rgb="FFE4E4E4"/>
      </top>
      <bottom style="medium">
        <color rgb="FFE4E4E4"/>
      </bottom>
      <diagonal/>
    </border>
    <border>
      <left/>
      <right style="medium">
        <color rgb="FFE4E4E4"/>
      </right>
      <top/>
      <bottom style="medium">
        <color rgb="FFE4E4E4"/>
      </bottom>
      <diagonal/>
    </border>
    <border>
      <left/>
      <right/>
      <top/>
      <bottom style="medium">
        <color rgb="FFE4E4E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6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0" xfId="0" applyFont="1" applyFill="1"/>
    <xf numFmtId="2" fontId="1" fillId="2" borderId="1" xfId="0" applyNumberFormat="1" applyFont="1" applyFill="1" applyBorder="1"/>
    <xf numFmtId="0" fontId="0" fillId="2" borderId="0" xfId="0" applyFill="1"/>
    <xf numFmtId="0" fontId="0" fillId="0" borderId="0" xfId="0" applyAlignment="1">
      <alignment horizontal="left"/>
    </xf>
    <xf numFmtId="0" fontId="2" fillId="0" borderId="0" xfId="0" applyFont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3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/>
    <xf numFmtId="2" fontId="5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 applyProtection="1"/>
    <xf numFmtId="2" fontId="5" fillId="0" borderId="0" xfId="0" applyNumberFormat="1" applyFont="1" applyAlignment="1">
      <alignment horizontal="right"/>
    </xf>
    <xf numFmtId="0" fontId="0" fillId="0" borderId="0" xfId="0" applyFont="1" applyFill="1" applyBorder="1" applyAlignment="1">
      <alignment horizontal="left"/>
    </xf>
    <xf numFmtId="0" fontId="9" fillId="0" borderId="0" xfId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2" fontId="13" fillId="3" borderId="0" xfId="0" applyNumberFormat="1" applyFont="1" applyFill="1" applyAlignment="1">
      <alignment horizontal="right"/>
    </xf>
    <xf numFmtId="0" fontId="14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horizontal="right"/>
    </xf>
    <xf numFmtId="0" fontId="9" fillId="0" borderId="4" xfId="1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 applyProtection="1">
      <alignment horizontal="right"/>
    </xf>
    <xf numFmtId="0" fontId="13" fillId="0" borderId="0" xfId="0" applyNumberFormat="1" applyFont="1" applyFill="1" applyBorder="1" applyAlignment="1" applyProtection="1"/>
    <xf numFmtId="0" fontId="14" fillId="0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left"/>
    </xf>
    <xf numFmtId="0" fontId="0" fillId="0" borderId="0" xfId="0" applyFont="1" applyAlignment="1">
      <alignment horizontal="left"/>
    </xf>
    <xf numFmtId="0" fontId="13" fillId="0" borderId="0" xfId="0" applyFont="1"/>
    <xf numFmtId="0" fontId="1" fillId="0" borderId="0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right"/>
    </xf>
    <xf numFmtId="2" fontId="20" fillId="3" borderId="0" xfId="0" applyNumberFormat="1" applyFont="1" applyFill="1" applyAlignment="1">
      <alignment horizontal="right"/>
    </xf>
    <xf numFmtId="0" fontId="21" fillId="0" borderId="0" xfId="0" applyNumberFormat="1" applyFont="1" applyFill="1" applyBorder="1" applyAlignment="1" applyProtection="1">
      <alignment horizontal="center" vertical="center"/>
    </xf>
    <xf numFmtId="2" fontId="20" fillId="4" borderId="0" xfId="0" applyNumberFormat="1" applyFont="1" applyFill="1" applyAlignment="1">
      <alignment horizontal="right"/>
    </xf>
    <xf numFmtId="0" fontId="12" fillId="0" borderId="0" xfId="0" applyNumberFormat="1" applyFont="1" applyFill="1" applyBorder="1" applyAlignment="1" applyProtection="1">
      <alignment horizontal="left" vertical="center"/>
    </xf>
    <xf numFmtId="2" fontId="20" fillId="0" borderId="0" xfId="0" applyNumberFormat="1" applyFont="1" applyAlignment="1">
      <alignment horizontal="right"/>
    </xf>
    <xf numFmtId="0" fontId="23" fillId="0" borderId="2" xfId="0" applyNumberFormat="1" applyFont="1" applyFill="1" applyBorder="1" applyAlignment="1" applyProtection="1">
      <alignment horizontal="left" vertical="center" wrapText="1"/>
    </xf>
    <xf numFmtId="0" fontId="24" fillId="0" borderId="2" xfId="0" applyNumberFormat="1" applyFont="1" applyFill="1" applyBorder="1" applyAlignment="1" applyProtection="1">
      <alignment horizontal="center" vertical="center" wrapText="1"/>
    </xf>
    <xf numFmtId="0" fontId="24" fillId="0" borderId="3" xfId="0" applyNumberFormat="1" applyFont="1" applyFill="1" applyBorder="1" applyAlignment="1" applyProtection="1">
      <alignment horizontal="center" vertical="center" wrapText="1"/>
    </xf>
    <xf numFmtId="0" fontId="25" fillId="0" borderId="4" xfId="0" applyNumberFormat="1" applyFont="1" applyFill="1" applyBorder="1" applyAlignment="1" applyProtection="1">
      <alignment horizontal="left" vertical="center" wrapText="1"/>
    </xf>
    <xf numFmtId="0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5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right"/>
    </xf>
    <xf numFmtId="49" fontId="19" fillId="0" borderId="0" xfId="0" applyNumberFormat="1" applyFont="1" applyFill="1" applyBorder="1" applyAlignment="1" applyProtection="1">
      <alignment horizontal="left"/>
    </xf>
    <xf numFmtId="0" fontId="24" fillId="0" borderId="4" xfId="0" applyNumberFormat="1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/>
    <xf numFmtId="0" fontId="25" fillId="0" borderId="0" xfId="0" applyNumberFormat="1" applyFont="1" applyFill="1" applyBorder="1" applyAlignment="1" applyProtection="1">
      <alignment horizontal="left" vertical="center" wrapText="1"/>
    </xf>
    <xf numFmtId="0" fontId="27" fillId="0" borderId="0" xfId="0" applyNumberFormat="1" applyFont="1" applyFill="1" applyBorder="1" applyAlignment="1" applyProtection="1">
      <alignment horizontal="right" vertical="center"/>
    </xf>
    <xf numFmtId="0" fontId="28" fillId="0" borderId="0" xfId="0" applyFont="1" applyAlignment="1">
      <alignment horizontal="left"/>
    </xf>
    <xf numFmtId="2" fontId="2" fillId="0" borderId="0" xfId="0" applyNumberFormat="1" applyFont="1"/>
    <xf numFmtId="2" fontId="2" fillId="3" borderId="0" xfId="0" applyNumberFormat="1" applyFont="1" applyFill="1"/>
    <xf numFmtId="164" fontId="4" fillId="4" borderId="0" xfId="0" applyNumberFormat="1" applyFont="1" applyFill="1" applyBorder="1" applyAlignment="1" applyProtection="1">
      <alignment horizontal="right"/>
    </xf>
    <xf numFmtId="2" fontId="2" fillId="4" borderId="0" xfId="0" applyNumberFormat="1" applyFont="1" applyFill="1"/>
    <xf numFmtId="0" fontId="28" fillId="0" borderId="0" xfId="0" applyFont="1" applyAlignment="1">
      <alignment horizontal="left" vertical="center"/>
    </xf>
    <xf numFmtId="0" fontId="15" fillId="5" borderId="2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8" fillId="5" borderId="4" xfId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2" fontId="0" fillId="0" borderId="0" xfId="0" applyNumberFormat="1"/>
    <xf numFmtId="2" fontId="13" fillId="3" borderId="0" xfId="0" applyNumberFormat="1" applyFont="1" applyFill="1"/>
    <xf numFmtId="0" fontId="29" fillId="5" borderId="2" xfId="0" applyFont="1" applyFill="1" applyBorder="1" applyAlignment="1">
      <alignment horizontal="left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30" fillId="5" borderId="4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8" fillId="0" borderId="0" xfId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16" fillId="5" borderId="5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2" fontId="20" fillId="0" borderId="0" xfId="0" applyNumberFormat="1" applyFont="1"/>
    <xf numFmtId="0" fontId="0" fillId="0" borderId="0" xfId="0" applyAlignment="1">
      <alignment horizontal="center"/>
    </xf>
    <xf numFmtId="2" fontId="20" fillId="3" borderId="0" xfId="0" applyNumberFormat="1" applyFont="1" applyFill="1"/>
    <xf numFmtId="0" fontId="36" fillId="0" borderId="6" xfId="0" applyNumberFormat="1" applyFont="1" applyBorder="1" applyAlignment="1">
      <alignment horizontal="center" vertical="center"/>
    </xf>
    <xf numFmtId="0" fontId="36" fillId="0" borderId="7" xfId="0" applyNumberFormat="1" applyFont="1" applyBorder="1" applyAlignment="1">
      <alignment horizontal="center" vertical="center" wrapText="1"/>
    </xf>
    <xf numFmtId="0" fontId="36" fillId="0" borderId="8" xfId="0" applyNumberFormat="1" applyFont="1" applyBorder="1" applyAlignment="1">
      <alignment horizontal="center" vertical="center" wrapText="1"/>
    </xf>
    <xf numFmtId="165" fontId="37" fillId="0" borderId="7" xfId="0" applyNumberFormat="1" applyFont="1" applyBorder="1" applyAlignment="1">
      <alignment horizontal="center" vertical="center"/>
    </xf>
    <xf numFmtId="165" fontId="37" fillId="0" borderId="8" xfId="0" applyNumberFormat="1" applyFont="1" applyBorder="1" applyAlignment="1">
      <alignment horizontal="center" vertical="center"/>
    </xf>
    <xf numFmtId="0" fontId="37" fillId="0" borderId="6" xfId="0" applyNumberFormat="1" applyFont="1" applyBorder="1" applyAlignment="1">
      <alignment horizontal="center" vertical="center"/>
    </xf>
    <xf numFmtId="0" fontId="37" fillId="0" borderId="6" xfId="0" applyFont="1" applyBorder="1" applyAlignment="1">
      <alignment horizontal="center"/>
    </xf>
    <xf numFmtId="164" fontId="37" fillId="0" borderId="6" xfId="0" applyNumberFormat="1" applyFont="1" applyBorder="1" applyAlignment="1">
      <alignment horizontal="center"/>
    </xf>
    <xf numFmtId="0" fontId="37" fillId="0" borderId="6" xfId="0" applyNumberFormat="1" applyFont="1" applyBorder="1" applyAlignment="1">
      <alignment horizontal="center"/>
    </xf>
    <xf numFmtId="1" fontId="37" fillId="0" borderId="6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3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0</xdr:col>
      <xdr:colOff>914400</xdr:colOff>
      <xdr:row>26</xdr:row>
      <xdr:rowOff>38100</xdr:rowOff>
    </xdr:to>
    <xdr:pic>
      <xdr:nvPicPr>
        <xdr:cNvPr id="2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202082400"/>
          <a:ext cx="914400" cy="2476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914400</xdr:colOff>
      <xdr:row>26</xdr:row>
      <xdr:rowOff>38100</xdr:rowOff>
    </xdr:to>
    <xdr:pic>
      <xdr:nvPicPr>
        <xdr:cNvPr id="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202082400"/>
          <a:ext cx="914400" cy="2476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914400</xdr:colOff>
      <xdr:row>26</xdr:row>
      <xdr:rowOff>38100</xdr:rowOff>
    </xdr:to>
    <xdr:pic>
      <xdr:nvPicPr>
        <xdr:cNvPr id="4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202082400"/>
          <a:ext cx="914400" cy="2476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914400</xdr:colOff>
      <xdr:row>26</xdr:row>
      <xdr:rowOff>38100</xdr:rowOff>
    </xdr:to>
    <xdr:pic>
      <xdr:nvPicPr>
        <xdr:cNvPr id="5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202082400"/>
          <a:ext cx="914400" cy="2476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914400</xdr:colOff>
      <xdr:row>26</xdr:row>
      <xdr:rowOff>38100</xdr:rowOff>
    </xdr:to>
    <xdr:pic>
      <xdr:nvPicPr>
        <xdr:cNvPr id="6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202082400"/>
          <a:ext cx="914400" cy="2476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914400</xdr:colOff>
      <xdr:row>26</xdr:row>
      <xdr:rowOff>38100</xdr:rowOff>
    </xdr:to>
    <xdr:pic>
      <xdr:nvPicPr>
        <xdr:cNvPr id="7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202082400"/>
          <a:ext cx="914400" cy="247650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bprog.ru/tk/pi-128" TargetMode="External"/><Relationship Id="rId18" Type="http://schemas.openxmlformats.org/officeDocument/2006/relationships/hyperlink" Target="https://pbprog.ru/tk/pi-1641" TargetMode="External"/><Relationship Id="rId26" Type="http://schemas.openxmlformats.org/officeDocument/2006/relationships/hyperlink" Target="https://pbprog.ru/tk/pi-349" TargetMode="External"/><Relationship Id="rId39" Type="http://schemas.openxmlformats.org/officeDocument/2006/relationships/hyperlink" Target="https://pbprog.ru/tk/pi-1642" TargetMode="External"/><Relationship Id="rId21" Type="http://schemas.openxmlformats.org/officeDocument/2006/relationships/hyperlink" Target="https://pbprog.ru/tk/pi-39" TargetMode="External"/><Relationship Id="rId34" Type="http://schemas.openxmlformats.org/officeDocument/2006/relationships/hyperlink" Target="https://pbprog.ru/tk/pi-102" TargetMode="External"/><Relationship Id="rId42" Type="http://schemas.openxmlformats.org/officeDocument/2006/relationships/hyperlink" Target="https://pbprog.ru/tk/pi-1219" TargetMode="External"/><Relationship Id="rId47" Type="http://schemas.openxmlformats.org/officeDocument/2006/relationships/drawing" Target="../drawings/drawing1.xml"/><Relationship Id="rId7" Type="http://schemas.openxmlformats.org/officeDocument/2006/relationships/hyperlink" Target="https://pbprog.ru/tk/pi-1647" TargetMode="External"/><Relationship Id="rId2" Type="http://schemas.openxmlformats.org/officeDocument/2006/relationships/hyperlink" Target="https://pbprog.ru/tk/pi-266" TargetMode="External"/><Relationship Id="rId16" Type="http://schemas.openxmlformats.org/officeDocument/2006/relationships/hyperlink" Target="https://pbprog.ru/tk/pi-187" TargetMode="External"/><Relationship Id="rId29" Type="http://schemas.openxmlformats.org/officeDocument/2006/relationships/hyperlink" Target="https://pbprog.ru/tk/pi-153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https://pbprog.ru/tk/pi-1184" TargetMode="External"/><Relationship Id="rId11" Type="http://schemas.openxmlformats.org/officeDocument/2006/relationships/hyperlink" Target="https://pbprog.ru/tk/pi-208" TargetMode="External"/><Relationship Id="rId24" Type="http://schemas.openxmlformats.org/officeDocument/2006/relationships/hyperlink" Target="https://pbprog.ru/tk/pi-147" TargetMode="External"/><Relationship Id="rId32" Type="http://schemas.openxmlformats.org/officeDocument/2006/relationships/hyperlink" Target="https://pbprog.ru/tk/pi-95" TargetMode="External"/><Relationship Id="rId37" Type="http://schemas.openxmlformats.org/officeDocument/2006/relationships/hyperlink" Target="https://pbprog.ru/tk/pi-1181" TargetMode="External"/><Relationship Id="rId40" Type="http://schemas.openxmlformats.org/officeDocument/2006/relationships/hyperlink" Target="https://pbprog.ru/tk/pi-39" TargetMode="External"/><Relationship Id="rId45" Type="http://schemas.openxmlformats.org/officeDocument/2006/relationships/hyperlink" Target="https://pbprog.ru/tk/pi-1647" TargetMode="External"/><Relationship Id="rId5" Type="http://schemas.openxmlformats.org/officeDocument/2006/relationships/hyperlink" Target="https://pbprog.ru/tk/pi-1653" TargetMode="External"/><Relationship Id="rId15" Type="http://schemas.openxmlformats.org/officeDocument/2006/relationships/hyperlink" Target="https://pbprog.ru/tk/pi-804" TargetMode="External"/><Relationship Id="rId23" Type="http://schemas.openxmlformats.org/officeDocument/2006/relationships/hyperlink" Target="https://pbprog.ru/tk/pi-1653" TargetMode="External"/><Relationship Id="rId28" Type="http://schemas.openxmlformats.org/officeDocument/2006/relationships/hyperlink" Target="https://pbprog.ru/tk/pi-1224" TargetMode="External"/><Relationship Id="rId36" Type="http://schemas.openxmlformats.org/officeDocument/2006/relationships/hyperlink" Target="https://pbprog.ru/tk/pi-153" TargetMode="External"/><Relationship Id="rId10" Type="http://schemas.openxmlformats.org/officeDocument/2006/relationships/hyperlink" Target="https://pbprog.ru/tk/pi-931" TargetMode="External"/><Relationship Id="rId19" Type="http://schemas.openxmlformats.org/officeDocument/2006/relationships/hyperlink" Target="https://pbprog.ru/tk/pi-1647" TargetMode="External"/><Relationship Id="rId31" Type="http://schemas.openxmlformats.org/officeDocument/2006/relationships/hyperlink" Target="https://pbprog.ru/tk/pi-284" TargetMode="External"/><Relationship Id="rId44" Type="http://schemas.openxmlformats.org/officeDocument/2006/relationships/hyperlink" Target="https://pbprog.ru/tk/pi-327" TargetMode="External"/><Relationship Id="rId4" Type="http://schemas.openxmlformats.org/officeDocument/2006/relationships/hyperlink" Target="https://pbprog.ru/tk/pi-39" TargetMode="External"/><Relationship Id="rId9" Type="http://schemas.openxmlformats.org/officeDocument/2006/relationships/hyperlink" Target="https://pbprog.ru/tk/pi-941" TargetMode="External"/><Relationship Id="rId14" Type="http://schemas.openxmlformats.org/officeDocument/2006/relationships/hyperlink" Target="https://pbprog.ru/tk/pi-743" TargetMode="External"/><Relationship Id="rId22" Type="http://schemas.openxmlformats.org/officeDocument/2006/relationships/hyperlink" Target="https://pbprog.ru/tk/tu-496" TargetMode="External"/><Relationship Id="rId27" Type="http://schemas.openxmlformats.org/officeDocument/2006/relationships/hyperlink" Target="https://pbprog.ru/tk/pi-1800" TargetMode="External"/><Relationship Id="rId30" Type="http://schemas.openxmlformats.org/officeDocument/2006/relationships/hyperlink" Target="https://pbprog.ru/tk/pi-1181" TargetMode="External"/><Relationship Id="rId35" Type="http://schemas.openxmlformats.org/officeDocument/2006/relationships/hyperlink" Target="https://pbprog.ru/tk/pi-1179" TargetMode="External"/><Relationship Id="rId43" Type="http://schemas.openxmlformats.org/officeDocument/2006/relationships/hyperlink" Target="https://pbprog.ru/tk/pi-39" TargetMode="External"/><Relationship Id="rId8" Type="http://schemas.openxmlformats.org/officeDocument/2006/relationships/hyperlink" Target="javascript:void(0);" TargetMode="External"/><Relationship Id="rId3" Type="http://schemas.openxmlformats.org/officeDocument/2006/relationships/hyperlink" Target="https://pbprog.ru/tk/pi-1183" TargetMode="External"/><Relationship Id="rId12" Type="http://schemas.openxmlformats.org/officeDocument/2006/relationships/hyperlink" Target="https://pbprog.ru/tk/pi-1794" TargetMode="External"/><Relationship Id="rId17" Type="http://schemas.openxmlformats.org/officeDocument/2006/relationships/hyperlink" Target="https://pbprog.ru/tk/pi-39" TargetMode="External"/><Relationship Id="rId25" Type="http://schemas.openxmlformats.org/officeDocument/2006/relationships/hyperlink" Target="https://pbprog.ru/tk/pi-39" TargetMode="External"/><Relationship Id="rId33" Type="http://schemas.openxmlformats.org/officeDocument/2006/relationships/hyperlink" Target="https://pbprog.ru/tk/pi-97" TargetMode="External"/><Relationship Id="rId38" Type="http://schemas.openxmlformats.org/officeDocument/2006/relationships/hyperlink" Target="https://pbprog.ru/tk/pi-1653" TargetMode="External"/><Relationship Id="rId46" Type="http://schemas.openxmlformats.org/officeDocument/2006/relationships/hyperlink" Target="https://pbprog.ru/tk/pi-1647" TargetMode="External"/><Relationship Id="rId20" Type="http://schemas.openxmlformats.org/officeDocument/2006/relationships/hyperlink" Target="https://pbprog.ru/tk/pi-698" TargetMode="External"/><Relationship Id="rId41" Type="http://schemas.openxmlformats.org/officeDocument/2006/relationships/hyperlink" Target="https://pbprog.ru/tk/pi-16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45"/>
  <sheetViews>
    <sheetView tabSelected="1" topLeftCell="A61" workbookViewId="0">
      <selection activeCell="A4" sqref="A4:I145"/>
    </sheetView>
  </sheetViews>
  <sheetFormatPr defaultRowHeight="15" x14ac:dyDescent="0.25"/>
  <sheetData>
    <row r="3" spans="1:9" ht="15.75" thickBot="1" x14ac:dyDescent="0.3"/>
    <row r="4" spans="1:9" ht="21.75" thickBot="1" x14ac:dyDescent="0.4">
      <c r="A4" s="1" t="s">
        <v>0</v>
      </c>
      <c r="B4" s="2"/>
      <c r="C4" s="2"/>
      <c r="D4" s="2"/>
      <c r="E4" s="2"/>
      <c r="F4" s="3">
        <f>F13+F24+F41+F50+F59+F73+F81+F106+F110+F113+F124</f>
        <v>164.85835500000002</v>
      </c>
      <c r="G4" s="4"/>
      <c r="H4" s="4"/>
      <c r="I4" s="4"/>
    </row>
    <row r="5" spans="1:9" x14ac:dyDescent="0.25">
      <c r="A5" s="5"/>
      <c r="F5" s="6"/>
    </row>
    <row r="6" spans="1:9" ht="21" x14ac:dyDescent="0.25">
      <c r="A6" s="7" t="s">
        <v>1</v>
      </c>
      <c r="B6" s="8"/>
      <c r="C6" s="8"/>
      <c r="D6" s="9"/>
      <c r="E6" s="10"/>
      <c r="F6" s="11"/>
    </row>
    <row r="7" spans="1:9" x14ac:dyDescent="0.25">
      <c r="A7" s="12" t="s">
        <v>2</v>
      </c>
      <c r="B7" s="8"/>
      <c r="C7" s="8"/>
      <c r="D7" s="9"/>
      <c r="E7" s="13"/>
      <c r="F7" s="14"/>
    </row>
    <row r="8" spans="1:9" x14ac:dyDescent="0.25">
      <c r="A8" s="12" t="s">
        <v>3</v>
      </c>
      <c r="B8" s="8"/>
      <c r="C8" s="8"/>
      <c r="D8" s="9"/>
      <c r="E8" s="13"/>
      <c r="F8" s="14"/>
    </row>
    <row r="9" spans="1:9" x14ac:dyDescent="0.25">
      <c r="A9" s="15"/>
      <c r="B9" s="8"/>
      <c r="C9" s="8"/>
      <c r="D9" s="9"/>
      <c r="E9" s="13"/>
      <c r="F9" s="14"/>
    </row>
    <row r="10" spans="1:9" x14ac:dyDescent="0.25">
      <c r="A10" s="16" t="s">
        <v>4</v>
      </c>
      <c r="B10" s="8"/>
      <c r="C10" s="8"/>
      <c r="D10" s="9"/>
      <c r="E10" s="13"/>
      <c r="F10" s="14"/>
    </row>
    <row r="11" spans="1:9" x14ac:dyDescent="0.25">
      <c r="A11" s="17"/>
      <c r="B11" s="8"/>
      <c r="C11" s="8"/>
      <c r="D11" s="9"/>
      <c r="E11" s="13"/>
      <c r="F11" s="14"/>
    </row>
    <row r="12" spans="1:9" x14ac:dyDescent="0.25">
      <c r="A12" s="18" t="s">
        <v>5</v>
      </c>
      <c r="B12" s="8"/>
      <c r="C12" s="8"/>
      <c r="D12" s="9"/>
      <c r="E12" s="13"/>
      <c r="F12" s="14"/>
    </row>
    <row r="13" spans="1:9" ht="16.5" thickBot="1" x14ac:dyDescent="0.3">
      <c r="A13" s="19" t="s">
        <v>6</v>
      </c>
      <c r="B13" s="8"/>
      <c r="C13" s="8"/>
      <c r="D13" s="9"/>
      <c r="E13" s="13"/>
      <c r="F13" s="20">
        <f>E15+E16+E18+E19+E21</f>
        <v>17.081980000000001</v>
      </c>
    </row>
    <row r="14" spans="1:9" ht="43.5" thickBot="1" x14ac:dyDescent="0.3">
      <c r="A14" s="21" t="s">
        <v>7</v>
      </c>
      <c r="B14" s="22" t="s">
        <v>8</v>
      </c>
      <c r="C14" s="23" t="s">
        <v>9</v>
      </c>
      <c r="D14" s="9"/>
      <c r="E14" s="13"/>
      <c r="F14" s="24"/>
    </row>
    <row r="15" spans="1:9" ht="30.75" thickBot="1" x14ac:dyDescent="0.3">
      <c r="A15" s="25" t="s">
        <v>10</v>
      </c>
      <c r="B15" s="26">
        <v>43.4</v>
      </c>
      <c r="C15" s="27">
        <v>43.4</v>
      </c>
      <c r="D15" s="9">
        <v>94</v>
      </c>
      <c r="E15" s="28">
        <f>B15*D15/1000</f>
        <v>4.0796000000000001</v>
      </c>
      <c r="F15" s="24"/>
    </row>
    <row r="16" spans="1:9" ht="15.75" thickBot="1" x14ac:dyDescent="0.3">
      <c r="A16" s="25" t="s">
        <v>11</v>
      </c>
      <c r="B16" s="26">
        <v>96.22</v>
      </c>
      <c r="C16" s="27">
        <v>96.22</v>
      </c>
      <c r="D16" s="9">
        <v>69</v>
      </c>
      <c r="E16" s="28">
        <f>B16*D16/1000</f>
        <v>6.6391800000000005</v>
      </c>
      <c r="F16" s="24"/>
    </row>
    <row r="17" spans="1:6" ht="15.75" thickBot="1" x14ac:dyDescent="0.3">
      <c r="A17" s="25" t="s">
        <v>12</v>
      </c>
      <c r="B17" s="26">
        <v>63.78</v>
      </c>
      <c r="C17" s="27">
        <v>63.78</v>
      </c>
      <c r="D17" s="9">
        <v>0</v>
      </c>
      <c r="E17" s="28">
        <f>B17*D17/1000</f>
        <v>0</v>
      </c>
      <c r="F17" s="24"/>
    </row>
    <row r="18" spans="1:6" ht="30.75" thickBot="1" x14ac:dyDescent="0.3">
      <c r="A18" s="25" t="s">
        <v>13</v>
      </c>
      <c r="B18" s="26">
        <v>5.18</v>
      </c>
      <c r="C18" s="27">
        <v>5.18</v>
      </c>
      <c r="D18" s="29">
        <v>80</v>
      </c>
      <c r="E18" s="28">
        <f>B18*D18/1000</f>
        <v>0.41439999999999999</v>
      </c>
      <c r="F18" s="24"/>
    </row>
    <row r="19" spans="1:6" ht="60.75" thickBot="1" x14ac:dyDescent="0.3">
      <c r="A19" s="25" t="s">
        <v>14</v>
      </c>
      <c r="B19" s="26">
        <v>0.44</v>
      </c>
      <c r="C19" s="27">
        <v>0.44</v>
      </c>
      <c r="D19" s="9">
        <v>20</v>
      </c>
      <c r="E19" s="28">
        <f>B19*D19/1000</f>
        <v>8.8000000000000005E-3</v>
      </c>
      <c r="F19" s="24"/>
    </row>
    <row r="20" spans="1:6" ht="43.5" thickBot="1" x14ac:dyDescent="0.3">
      <c r="A20" s="30" t="s">
        <v>15</v>
      </c>
      <c r="B20" s="31" t="s">
        <v>16</v>
      </c>
      <c r="C20" s="32">
        <v>194.6</v>
      </c>
      <c r="D20" s="9"/>
      <c r="E20" s="33"/>
      <c r="F20" s="24"/>
    </row>
    <row r="21" spans="1:6" ht="45.75" thickBot="1" x14ac:dyDescent="0.3">
      <c r="A21" s="25" t="s">
        <v>17</v>
      </c>
      <c r="B21" s="26">
        <v>5.4</v>
      </c>
      <c r="C21" s="27">
        <v>5.4</v>
      </c>
      <c r="D21" s="29">
        <v>1100</v>
      </c>
      <c r="E21" s="28">
        <f>B21*D21/1000</f>
        <v>5.94</v>
      </c>
      <c r="F21" s="24"/>
    </row>
    <row r="22" spans="1:6" x14ac:dyDescent="0.25">
      <c r="A22" s="34"/>
      <c r="B22" s="13"/>
      <c r="C22" s="13"/>
      <c r="D22" s="9"/>
      <c r="E22" s="13"/>
      <c r="F22" s="24"/>
    </row>
    <row r="23" spans="1:6" x14ac:dyDescent="0.25">
      <c r="A23" s="35"/>
      <c r="F23" s="36"/>
    </row>
    <row r="24" spans="1:6" ht="21" x14ac:dyDescent="0.25">
      <c r="A24" s="37" t="s">
        <v>18</v>
      </c>
      <c r="B24" s="13"/>
      <c r="C24" s="13"/>
      <c r="D24" s="38"/>
      <c r="E24" s="39"/>
      <c r="F24" s="40">
        <f>E31</f>
        <v>3.5700000000000003</v>
      </c>
    </row>
    <row r="25" spans="1:6" ht="15.75" x14ac:dyDescent="0.25">
      <c r="A25" s="41" t="s">
        <v>19</v>
      </c>
      <c r="B25" s="41"/>
      <c r="C25" s="41"/>
      <c r="D25" s="41"/>
      <c r="E25" s="41"/>
      <c r="F25" s="42"/>
    </row>
    <row r="26" spans="1:6" ht="16.5" thickBot="1" x14ac:dyDescent="0.3">
      <c r="A26" s="43" t="s">
        <v>6</v>
      </c>
      <c r="B26" s="13"/>
      <c r="C26" s="13"/>
      <c r="D26" s="38"/>
      <c r="E26" s="39"/>
      <c r="F26" s="44"/>
    </row>
    <row r="27" spans="1:6" ht="39" thickBot="1" x14ac:dyDescent="0.3">
      <c r="A27" s="45" t="s">
        <v>7</v>
      </c>
      <c r="B27" s="46" t="s">
        <v>8</v>
      </c>
      <c r="C27" s="47" t="s">
        <v>9</v>
      </c>
      <c r="D27" s="38"/>
      <c r="E27" s="39"/>
      <c r="F27" s="44"/>
    </row>
    <row r="28" spans="1:6" ht="45.75" thickBot="1" x14ac:dyDescent="0.3">
      <c r="A28" s="48" t="s">
        <v>20</v>
      </c>
      <c r="B28" s="49">
        <v>1</v>
      </c>
      <c r="C28" s="50">
        <v>1</v>
      </c>
      <c r="D28" s="38" t="s">
        <v>21</v>
      </c>
      <c r="E28" s="51">
        <f>B28*D28/1000</f>
        <v>0.65</v>
      </c>
      <c r="F28" s="44"/>
    </row>
    <row r="29" spans="1:6" ht="16.5" thickBot="1" x14ac:dyDescent="0.3">
      <c r="A29" s="48" t="s">
        <v>12</v>
      </c>
      <c r="B29" s="49">
        <v>54</v>
      </c>
      <c r="C29" s="50">
        <v>54</v>
      </c>
      <c r="D29" s="38"/>
      <c r="E29" s="39"/>
      <c r="F29" s="44"/>
    </row>
    <row r="30" spans="1:6" ht="15.75" x14ac:dyDescent="0.25">
      <c r="A30" s="52"/>
      <c r="B30" s="10"/>
      <c r="C30" s="10"/>
      <c r="D30" s="38"/>
      <c r="E30" s="39"/>
      <c r="F30" s="44"/>
    </row>
    <row r="31" spans="1:6" ht="21" x14ac:dyDescent="0.25">
      <c r="A31" s="37" t="s">
        <v>22</v>
      </c>
      <c r="B31" s="13"/>
      <c r="C31" s="13"/>
      <c r="D31" s="38"/>
      <c r="E31" s="28">
        <f>E35+E36+E37</f>
        <v>3.5700000000000003</v>
      </c>
      <c r="F31" s="44"/>
    </row>
    <row r="32" spans="1:6" ht="15.75" x14ac:dyDescent="0.25">
      <c r="A32" s="41" t="s">
        <v>19</v>
      </c>
      <c r="B32" s="41"/>
      <c r="C32" s="41"/>
      <c r="D32" s="41"/>
      <c r="E32" s="41"/>
      <c r="F32" s="44"/>
    </row>
    <row r="33" spans="1:6" ht="16.5" thickBot="1" x14ac:dyDescent="0.3">
      <c r="A33" s="43" t="s">
        <v>6</v>
      </c>
      <c r="B33" s="13"/>
      <c r="C33" s="13"/>
      <c r="D33" s="38"/>
      <c r="E33" s="39"/>
      <c r="F33" s="44"/>
    </row>
    <row r="34" spans="1:6" ht="39" thickBot="1" x14ac:dyDescent="0.3">
      <c r="A34" s="45" t="s">
        <v>7</v>
      </c>
      <c r="B34" s="46" t="s">
        <v>8</v>
      </c>
      <c r="C34" s="47" t="s">
        <v>9</v>
      </c>
      <c r="D34" s="38"/>
      <c r="E34" s="39"/>
      <c r="F34" s="44"/>
    </row>
    <row r="35" spans="1:6" ht="45.75" thickBot="1" x14ac:dyDescent="0.3">
      <c r="A35" s="48" t="s">
        <v>23</v>
      </c>
      <c r="B35" s="53" t="s">
        <v>16</v>
      </c>
      <c r="C35" s="50">
        <v>50</v>
      </c>
      <c r="D35" s="38"/>
      <c r="E35" s="54">
        <f>E28</f>
        <v>0.65</v>
      </c>
      <c r="F35" s="44"/>
    </row>
    <row r="36" spans="1:6" ht="30.75" thickBot="1" x14ac:dyDescent="0.3">
      <c r="A36" s="48" t="s">
        <v>13</v>
      </c>
      <c r="B36" s="49">
        <v>15</v>
      </c>
      <c r="C36" s="50">
        <v>15</v>
      </c>
      <c r="D36" s="38" t="s">
        <v>24</v>
      </c>
      <c r="E36" s="54">
        <f>B36*D36/1000</f>
        <v>1.2</v>
      </c>
      <c r="F36" s="44"/>
    </row>
    <row r="37" spans="1:6" ht="16.5" thickBot="1" x14ac:dyDescent="0.3">
      <c r="A37" s="48" t="s">
        <v>25</v>
      </c>
      <c r="B37" s="49">
        <v>8</v>
      </c>
      <c r="C37" s="50">
        <v>7</v>
      </c>
      <c r="D37" s="38" t="s">
        <v>26</v>
      </c>
      <c r="E37" s="54">
        <f>B37*D37/1000</f>
        <v>1.72</v>
      </c>
      <c r="F37" s="44"/>
    </row>
    <row r="38" spans="1:6" ht="16.5" thickBot="1" x14ac:dyDescent="0.3">
      <c r="A38" s="48" t="s">
        <v>12</v>
      </c>
      <c r="B38" s="49">
        <v>150</v>
      </c>
      <c r="C38" s="50">
        <v>150</v>
      </c>
      <c r="D38" s="38"/>
      <c r="E38" s="39"/>
      <c r="F38" s="44"/>
    </row>
    <row r="39" spans="1:6" x14ac:dyDescent="0.25">
      <c r="A39" s="35"/>
      <c r="F39" s="36"/>
    </row>
    <row r="40" spans="1:6" x14ac:dyDescent="0.25">
      <c r="A40" s="35"/>
      <c r="F40" s="36"/>
    </row>
    <row r="41" spans="1:6" ht="126" x14ac:dyDescent="0.25">
      <c r="A41" s="55" t="s">
        <v>27</v>
      </c>
      <c r="B41" s="56"/>
      <c r="C41" s="56"/>
      <c r="D41" s="57"/>
      <c r="E41" s="39"/>
      <c r="F41" s="20">
        <f>E42+E43+E44</f>
        <v>16.206250000000001</v>
      </c>
    </row>
    <row r="42" spans="1:6" ht="45" x14ac:dyDescent="0.25">
      <c r="A42" s="58" t="s">
        <v>28</v>
      </c>
      <c r="B42" s="59">
        <v>37.5</v>
      </c>
      <c r="C42" s="56">
        <v>37.5</v>
      </c>
      <c r="D42" s="57"/>
      <c r="E42" s="28">
        <f>B42*D42/1000</f>
        <v>0</v>
      </c>
      <c r="F42" s="24"/>
    </row>
    <row r="43" spans="1:6" ht="30" x14ac:dyDescent="0.25">
      <c r="A43" s="58" t="s">
        <v>29</v>
      </c>
      <c r="B43" s="59">
        <v>37.5</v>
      </c>
      <c r="C43" s="56">
        <v>37.5</v>
      </c>
      <c r="D43" s="57" t="s">
        <v>30</v>
      </c>
      <c r="E43" s="28">
        <f>B43*D43/1000</f>
        <v>2.4562499999999998</v>
      </c>
      <c r="F43" s="24"/>
    </row>
    <row r="44" spans="1:6" x14ac:dyDescent="0.25">
      <c r="A44" s="58" t="s">
        <v>31</v>
      </c>
      <c r="B44" s="39">
        <v>12.5</v>
      </c>
      <c r="C44" s="56">
        <v>12.5</v>
      </c>
      <c r="D44" s="57" t="s">
        <v>32</v>
      </c>
      <c r="E44" s="28">
        <f>B44*D44/1000</f>
        <v>13.75</v>
      </c>
      <c r="F44" s="24"/>
    </row>
    <row r="45" spans="1:6" x14ac:dyDescent="0.25">
      <c r="A45" s="58"/>
      <c r="B45" s="39"/>
      <c r="C45" s="56"/>
      <c r="D45" s="57"/>
      <c r="E45" s="28"/>
      <c r="F45" s="24"/>
    </row>
    <row r="46" spans="1:6" ht="21" x14ac:dyDescent="0.35">
      <c r="A46" s="60" t="s">
        <v>33</v>
      </c>
      <c r="E46" s="54"/>
      <c r="F46" s="61"/>
    </row>
    <row r="47" spans="1:6" x14ac:dyDescent="0.25">
      <c r="A47" s="35" t="s">
        <v>34</v>
      </c>
      <c r="C47">
        <v>100</v>
      </c>
      <c r="D47">
        <v>320</v>
      </c>
      <c r="E47" s="54">
        <f t="shared" ref="E47" si="0">B47*D47/1000</f>
        <v>0</v>
      </c>
      <c r="F47" s="62">
        <f>B47*D47/1000</f>
        <v>0</v>
      </c>
    </row>
    <row r="48" spans="1:6" x14ac:dyDescent="0.25">
      <c r="A48" s="35"/>
      <c r="E48" s="63"/>
      <c r="F48" s="64"/>
    </row>
    <row r="49" spans="1:6" x14ac:dyDescent="0.25">
      <c r="A49" s="35"/>
      <c r="E49" s="63"/>
      <c r="F49" s="64"/>
    </row>
    <row r="50" spans="1:6" ht="21.75" thickBot="1" x14ac:dyDescent="0.3">
      <c r="A50" s="65" t="s">
        <v>35</v>
      </c>
      <c r="F50" s="62">
        <f>E52+E53+E55+E56</f>
        <v>11.255899999999999</v>
      </c>
    </row>
    <row r="51" spans="1:6" ht="41.25" thickBot="1" x14ac:dyDescent="0.3">
      <c r="A51" s="66" t="s">
        <v>7</v>
      </c>
      <c r="B51" s="67" t="s">
        <v>8</v>
      </c>
      <c r="C51" s="68" t="s">
        <v>9</v>
      </c>
      <c r="F51" s="6"/>
    </row>
    <row r="52" spans="1:6" ht="45.75" thickBot="1" x14ac:dyDescent="0.3">
      <c r="A52" s="69" t="s">
        <v>36</v>
      </c>
      <c r="B52" s="70">
        <v>57</v>
      </c>
      <c r="C52" s="71">
        <v>48</v>
      </c>
      <c r="D52">
        <v>100</v>
      </c>
      <c r="E52" s="72">
        <f>B52*D52/1000</f>
        <v>5.7</v>
      </c>
      <c r="F52" s="6"/>
    </row>
    <row r="53" spans="1:6" ht="30.75" thickBot="1" x14ac:dyDescent="0.3">
      <c r="A53" s="69" t="s">
        <v>37</v>
      </c>
      <c r="B53" s="70">
        <v>44</v>
      </c>
      <c r="C53" s="71">
        <v>35</v>
      </c>
      <c r="D53">
        <v>95</v>
      </c>
      <c r="E53" s="72">
        <f t="shared" ref="E53" si="1">B53*D53/1000</f>
        <v>4.18</v>
      </c>
      <c r="F53" s="6"/>
    </row>
    <row r="54" spans="1:6" ht="30.75" thickBot="1" x14ac:dyDescent="0.3">
      <c r="A54" s="69" t="s">
        <v>38</v>
      </c>
      <c r="B54" s="70">
        <v>15</v>
      </c>
      <c r="C54" s="71">
        <v>12</v>
      </c>
      <c r="E54" s="72"/>
      <c r="F54" s="6"/>
    </row>
    <row r="55" spans="1:6" ht="45.75" thickBot="1" x14ac:dyDescent="0.3">
      <c r="A55" s="69" t="s">
        <v>39</v>
      </c>
      <c r="B55" s="70">
        <v>14</v>
      </c>
      <c r="C55" s="71">
        <v>12</v>
      </c>
      <c r="D55">
        <v>35</v>
      </c>
      <c r="E55" s="72">
        <f t="shared" ref="E55:E56" si="2">B55*D55/1000</f>
        <v>0.49</v>
      </c>
      <c r="F55" s="6"/>
    </row>
    <row r="56" spans="1:6" ht="45.75" thickBot="1" x14ac:dyDescent="0.3">
      <c r="A56" s="69" t="s">
        <v>40</v>
      </c>
      <c r="B56" s="70">
        <v>5</v>
      </c>
      <c r="C56" s="71">
        <v>5</v>
      </c>
      <c r="D56">
        <v>177.18</v>
      </c>
      <c r="E56" s="72">
        <f t="shared" si="2"/>
        <v>0.88590000000000013</v>
      </c>
      <c r="F56" s="6"/>
    </row>
    <row r="57" spans="1:6" x14ac:dyDescent="0.25">
      <c r="A57" s="5"/>
      <c r="F57" s="36"/>
    </row>
    <row r="58" spans="1:6" x14ac:dyDescent="0.25">
      <c r="A58" s="5"/>
      <c r="F58" s="6"/>
    </row>
    <row r="59" spans="1:6" ht="21.75" thickBot="1" x14ac:dyDescent="0.3">
      <c r="A59" s="65" t="s">
        <v>41</v>
      </c>
      <c r="F59" s="73">
        <f>E61+E62+E64+E65+E66+E67+E68+E69</f>
        <v>8.958400000000001</v>
      </c>
    </row>
    <row r="60" spans="1:6" ht="36.75" thickBot="1" x14ac:dyDescent="0.3">
      <c r="A60" s="74" t="s">
        <v>7</v>
      </c>
      <c r="B60" s="75" t="s">
        <v>8</v>
      </c>
      <c r="C60" s="76" t="s">
        <v>9</v>
      </c>
      <c r="F60" s="36"/>
    </row>
    <row r="61" spans="1:6" ht="15.75" thickBot="1" x14ac:dyDescent="0.3">
      <c r="A61" s="69" t="s">
        <v>42</v>
      </c>
      <c r="B61" s="77">
        <v>50</v>
      </c>
      <c r="C61" s="78">
        <v>40</v>
      </c>
      <c r="D61">
        <v>40</v>
      </c>
      <c r="E61" s="72">
        <f>B61*D61/1000</f>
        <v>2</v>
      </c>
      <c r="F61" s="36"/>
    </row>
    <row r="62" spans="1:6" ht="45.75" thickBot="1" x14ac:dyDescent="0.3">
      <c r="A62" s="69" t="s">
        <v>43</v>
      </c>
      <c r="B62" s="77">
        <v>25</v>
      </c>
      <c r="C62" s="78">
        <v>20</v>
      </c>
      <c r="D62">
        <v>55</v>
      </c>
      <c r="E62" s="72">
        <f t="shared" ref="E62:E69" si="3">B62*D62/1000</f>
        <v>1.375</v>
      </c>
      <c r="F62" s="36"/>
    </row>
    <row r="63" spans="1:6" ht="90.75" thickBot="1" x14ac:dyDescent="0.3">
      <c r="A63" s="69" t="s">
        <v>44</v>
      </c>
      <c r="B63" s="77">
        <v>21.5</v>
      </c>
      <c r="C63" s="78">
        <v>15</v>
      </c>
      <c r="E63">
        <f t="shared" si="3"/>
        <v>0</v>
      </c>
      <c r="F63" s="36"/>
    </row>
    <row r="64" spans="1:6" ht="30.75" thickBot="1" x14ac:dyDescent="0.3">
      <c r="A64" s="69" t="s">
        <v>45</v>
      </c>
      <c r="B64" s="77">
        <v>26.75</v>
      </c>
      <c r="C64" s="78">
        <v>20</v>
      </c>
      <c r="D64">
        <v>70</v>
      </c>
      <c r="E64" s="72">
        <f t="shared" si="3"/>
        <v>1.8725000000000001</v>
      </c>
      <c r="F64" s="36"/>
    </row>
    <row r="65" spans="1:6" ht="15.75" thickBot="1" x14ac:dyDescent="0.3">
      <c r="A65" s="69" t="s">
        <v>46</v>
      </c>
      <c r="B65" s="77">
        <v>15.75</v>
      </c>
      <c r="C65" s="78">
        <v>12.5</v>
      </c>
      <c r="D65">
        <v>40</v>
      </c>
      <c r="E65" s="72">
        <f t="shared" si="3"/>
        <v>0.63</v>
      </c>
      <c r="F65" s="36"/>
    </row>
    <row r="66" spans="1:6" ht="45.75" thickBot="1" x14ac:dyDescent="0.3">
      <c r="A66" s="69" t="s">
        <v>47</v>
      </c>
      <c r="B66" s="77">
        <v>12</v>
      </c>
      <c r="C66" s="78">
        <v>10</v>
      </c>
      <c r="D66">
        <v>35</v>
      </c>
      <c r="E66" s="72">
        <f t="shared" si="3"/>
        <v>0.42</v>
      </c>
      <c r="F66" s="36"/>
    </row>
    <row r="67" spans="1:6" ht="45.75" thickBot="1" x14ac:dyDescent="0.3">
      <c r="A67" s="69" t="s">
        <v>40</v>
      </c>
      <c r="B67" s="77">
        <v>5</v>
      </c>
      <c r="C67" s="78">
        <v>5</v>
      </c>
      <c r="D67">
        <v>177.18</v>
      </c>
      <c r="E67" s="72">
        <f t="shared" si="3"/>
        <v>0.88590000000000013</v>
      </c>
      <c r="F67" s="36"/>
    </row>
    <row r="68" spans="1:6" ht="30.75" thickBot="1" x14ac:dyDescent="0.3">
      <c r="A68" s="69" t="s">
        <v>13</v>
      </c>
      <c r="B68" s="77">
        <v>2.5</v>
      </c>
      <c r="C68" s="78">
        <v>2.5</v>
      </c>
      <c r="D68">
        <v>80</v>
      </c>
      <c r="E68" s="72">
        <f t="shared" si="3"/>
        <v>0.2</v>
      </c>
      <c r="F68" s="36"/>
    </row>
    <row r="69" spans="1:6" ht="30.75" thickBot="1" x14ac:dyDescent="0.3">
      <c r="A69" s="69" t="s">
        <v>48</v>
      </c>
      <c r="B69" s="77">
        <v>7.5</v>
      </c>
      <c r="C69" s="78">
        <v>7.5</v>
      </c>
      <c r="D69">
        <v>210</v>
      </c>
      <c r="E69" s="72">
        <f t="shared" si="3"/>
        <v>1.575</v>
      </c>
      <c r="F69" s="36"/>
    </row>
    <row r="70" spans="1:6" ht="15.75" thickBot="1" x14ac:dyDescent="0.3">
      <c r="A70" s="69" t="s">
        <v>12</v>
      </c>
      <c r="B70" s="77">
        <v>200</v>
      </c>
      <c r="C70" s="78">
        <v>200</v>
      </c>
      <c r="F70" s="36"/>
    </row>
    <row r="71" spans="1:6" ht="30.75" thickBot="1" x14ac:dyDescent="0.3">
      <c r="A71" s="69" t="s">
        <v>49</v>
      </c>
      <c r="B71" s="77">
        <v>200</v>
      </c>
      <c r="C71" s="78">
        <v>200</v>
      </c>
      <c r="F71" s="36"/>
    </row>
    <row r="72" spans="1:6" x14ac:dyDescent="0.25">
      <c r="A72" s="5"/>
      <c r="F72" s="6"/>
    </row>
    <row r="73" spans="1:6" ht="21" x14ac:dyDescent="0.25">
      <c r="A73" s="65" t="s">
        <v>50</v>
      </c>
      <c r="F73" s="62">
        <f>E76+E78+E79</f>
        <v>13.98</v>
      </c>
    </row>
    <row r="74" spans="1:6" ht="15.75" thickBot="1" x14ac:dyDescent="0.3">
      <c r="A74" s="79" t="s">
        <v>6</v>
      </c>
      <c r="F74" s="6"/>
    </row>
    <row r="75" spans="1:6" ht="36.75" thickBot="1" x14ac:dyDescent="0.3">
      <c r="A75" s="74" t="s">
        <v>7</v>
      </c>
      <c r="B75" s="75" t="s">
        <v>8</v>
      </c>
      <c r="C75" s="76" t="s">
        <v>9</v>
      </c>
      <c r="F75" s="6"/>
    </row>
    <row r="76" spans="1:6" ht="45.75" thickBot="1" x14ac:dyDescent="0.3">
      <c r="A76" s="69" t="s">
        <v>51</v>
      </c>
      <c r="B76" s="77">
        <v>68</v>
      </c>
      <c r="C76" s="78">
        <v>68</v>
      </c>
      <c r="D76">
        <v>59</v>
      </c>
      <c r="E76" s="72">
        <f>B76*D76/1000</f>
        <v>4.0119999999999996</v>
      </c>
      <c r="F76" s="6"/>
    </row>
    <row r="77" spans="1:6" ht="15.75" thickBot="1" x14ac:dyDescent="0.3">
      <c r="A77" s="69" t="s">
        <v>12</v>
      </c>
      <c r="B77" s="77">
        <v>408</v>
      </c>
      <c r="C77" s="78">
        <v>408</v>
      </c>
      <c r="E77" s="72"/>
      <c r="F77" s="6"/>
    </row>
    <row r="78" spans="1:6" ht="60.75" thickBot="1" x14ac:dyDescent="0.3">
      <c r="A78" s="69" t="s">
        <v>52</v>
      </c>
      <c r="B78" s="77">
        <v>3.4</v>
      </c>
      <c r="C78" s="78">
        <v>3.4</v>
      </c>
      <c r="D78">
        <v>20</v>
      </c>
      <c r="E78" s="72">
        <f>B78*D78/1000</f>
        <v>6.8000000000000005E-2</v>
      </c>
      <c r="F78" s="6"/>
    </row>
    <row r="79" spans="1:6" ht="45.75" thickBot="1" x14ac:dyDescent="0.3">
      <c r="A79" s="69" t="s">
        <v>17</v>
      </c>
      <c r="B79" s="77">
        <v>9</v>
      </c>
      <c r="C79" s="78">
        <v>9</v>
      </c>
      <c r="D79">
        <v>1100</v>
      </c>
      <c r="E79" s="72">
        <f>B79*D79/1000</f>
        <v>9.9</v>
      </c>
      <c r="F79" s="6"/>
    </row>
    <row r="80" spans="1:6" x14ac:dyDescent="0.25">
      <c r="A80" s="5"/>
      <c r="F80" s="6"/>
    </row>
    <row r="81" spans="1:6" ht="21" x14ac:dyDescent="0.25">
      <c r="A81" s="80" t="s">
        <v>53</v>
      </c>
      <c r="F81" s="62">
        <f>E92+E97+E98+E100+E102+E103</f>
        <v>43.791824999999996</v>
      </c>
    </row>
    <row r="82" spans="1:6" x14ac:dyDescent="0.25">
      <c r="A82" s="81" t="s">
        <v>54</v>
      </c>
      <c r="F82" s="6"/>
    </row>
    <row r="83" spans="1:6" x14ac:dyDescent="0.25">
      <c r="A83" s="5"/>
    </row>
    <row r="84" spans="1:6" x14ac:dyDescent="0.25">
      <c r="A84" s="82" t="s">
        <v>55</v>
      </c>
    </row>
    <row r="85" spans="1:6" x14ac:dyDescent="0.25">
      <c r="A85" s="83" t="s">
        <v>56</v>
      </c>
    </row>
    <row r="86" spans="1:6" x14ac:dyDescent="0.25">
      <c r="A86" s="83" t="s">
        <v>57</v>
      </c>
    </row>
    <row r="87" spans="1:6" x14ac:dyDescent="0.25">
      <c r="A87" s="81" t="s">
        <v>58</v>
      </c>
    </row>
    <row r="88" spans="1:6" ht="15.75" thickBot="1" x14ac:dyDescent="0.3">
      <c r="A88" s="84" t="s">
        <v>59</v>
      </c>
    </row>
    <row r="89" spans="1:6" ht="41.25" thickBot="1" x14ac:dyDescent="0.3">
      <c r="A89" s="66" t="s">
        <v>7</v>
      </c>
      <c r="B89" s="67" t="s">
        <v>8</v>
      </c>
      <c r="C89" s="68" t="s">
        <v>9</v>
      </c>
    </row>
    <row r="90" spans="1:6" ht="45.75" thickBot="1" x14ac:dyDescent="0.3">
      <c r="A90" s="69" t="s">
        <v>60</v>
      </c>
      <c r="B90" s="70"/>
      <c r="C90" s="71"/>
    </row>
    <row r="91" spans="1:6" ht="60.75" thickBot="1" x14ac:dyDescent="0.3">
      <c r="A91" s="69" t="s">
        <v>61</v>
      </c>
      <c r="B91" s="70">
        <v>158.75</v>
      </c>
      <c r="C91" s="71">
        <v>73.75</v>
      </c>
    </row>
    <row r="92" spans="1:6" ht="60.75" thickBot="1" x14ac:dyDescent="0.3">
      <c r="A92" s="69" t="s">
        <v>62</v>
      </c>
      <c r="B92" s="70">
        <v>126.25</v>
      </c>
      <c r="C92" s="71">
        <v>73.75</v>
      </c>
      <c r="D92">
        <v>290</v>
      </c>
      <c r="E92" s="72">
        <f>B92*D92/1000</f>
        <v>36.612499999999997</v>
      </c>
    </row>
    <row r="93" spans="1:6" ht="45.75" thickBot="1" x14ac:dyDescent="0.3">
      <c r="A93" s="69" t="s">
        <v>63</v>
      </c>
      <c r="B93" s="70">
        <v>106</v>
      </c>
      <c r="C93" s="85">
        <v>73.8</v>
      </c>
    </row>
    <row r="94" spans="1:6" ht="45.75" thickBot="1" x14ac:dyDescent="0.3">
      <c r="A94" s="69" t="s">
        <v>64</v>
      </c>
      <c r="B94" s="70">
        <v>105</v>
      </c>
      <c r="C94" s="85">
        <v>73.8</v>
      </c>
    </row>
    <row r="95" spans="1:6" ht="75.75" thickBot="1" x14ac:dyDescent="0.3">
      <c r="A95" s="69" t="s">
        <v>65</v>
      </c>
      <c r="B95" s="70">
        <v>75</v>
      </c>
      <c r="C95" s="85">
        <v>73.8</v>
      </c>
    </row>
    <row r="96" spans="1:6" ht="108.75" thickBot="1" x14ac:dyDescent="0.3">
      <c r="A96" s="86" t="s">
        <v>66</v>
      </c>
      <c r="B96" s="87" t="s">
        <v>16</v>
      </c>
      <c r="C96" s="88" t="s">
        <v>16</v>
      </c>
    </row>
    <row r="97" spans="1:6" ht="105.75" thickBot="1" x14ac:dyDescent="0.3">
      <c r="A97" s="69" t="s">
        <v>67</v>
      </c>
      <c r="B97" s="70">
        <v>18.75</v>
      </c>
      <c r="C97" s="71">
        <v>18.75</v>
      </c>
      <c r="D97">
        <v>55.1</v>
      </c>
      <c r="E97" s="72">
        <f t="shared" ref="E97:E103" si="4">B97*D97/1000</f>
        <v>1.0331250000000001</v>
      </c>
    </row>
    <row r="98" spans="1:6" ht="90.75" thickBot="1" x14ac:dyDescent="0.3">
      <c r="A98" s="69" t="s">
        <v>68</v>
      </c>
      <c r="B98" s="70">
        <v>26.25</v>
      </c>
      <c r="C98" s="71">
        <v>26.25</v>
      </c>
      <c r="E98" s="72">
        <f t="shared" si="4"/>
        <v>0</v>
      </c>
    </row>
    <row r="99" spans="1:6" ht="30.75" thickBot="1" x14ac:dyDescent="0.3">
      <c r="A99" s="69" t="s">
        <v>69</v>
      </c>
      <c r="B99" s="70">
        <v>26.25</v>
      </c>
      <c r="C99" s="71">
        <v>26.25</v>
      </c>
      <c r="D99">
        <v>0</v>
      </c>
      <c r="E99" s="72">
        <f t="shared" si="4"/>
        <v>0</v>
      </c>
      <c r="F99" s="6"/>
    </row>
    <row r="100" spans="1:6" ht="45.75" thickBot="1" x14ac:dyDescent="0.3">
      <c r="A100" s="69" t="s">
        <v>70</v>
      </c>
      <c r="B100" s="70">
        <v>10</v>
      </c>
      <c r="C100" s="71">
        <v>10</v>
      </c>
      <c r="D100">
        <v>200</v>
      </c>
      <c r="E100" s="72">
        <f t="shared" si="4"/>
        <v>2</v>
      </c>
      <c r="F100" s="6"/>
    </row>
    <row r="101" spans="1:6" ht="68.25" thickBot="1" x14ac:dyDescent="0.3">
      <c r="A101" s="86" t="s">
        <v>71</v>
      </c>
      <c r="B101" s="87" t="s">
        <v>16</v>
      </c>
      <c r="C101" s="89">
        <v>125</v>
      </c>
      <c r="F101" s="6"/>
    </row>
    <row r="102" spans="1:6" ht="45.75" thickBot="1" x14ac:dyDescent="0.3">
      <c r="A102" s="69" t="s">
        <v>17</v>
      </c>
      <c r="B102" s="70">
        <v>3.75</v>
      </c>
      <c r="C102" s="71">
        <v>3.75</v>
      </c>
      <c r="D102">
        <v>1100</v>
      </c>
      <c r="E102" s="72">
        <f t="shared" si="4"/>
        <v>4.125</v>
      </c>
      <c r="F102" s="6"/>
    </row>
    <row r="103" spans="1:6" ht="60.75" thickBot="1" x14ac:dyDescent="0.3">
      <c r="A103" s="69" t="s">
        <v>52</v>
      </c>
      <c r="B103" s="90">
        <v>1.06</v>
      </c>
      <c r="C103" s="90">
        <v>1.06</v>
      </c>
      <c r="D103">
        <v>20</v>
      </c>
      <c r="E103" s="72">
        <f t="shared" si="4"/>
        <v>2.1200000000000004E-2</v>
      </c>
      <c r="F103" s="6"/>
    </row>
    <row r="104" spans="1:6" x14ac:dyDescent="0.25">
      <c r="A104" s="5"/>
      <c r="F104" s="6"/>
    </row>
    <row r="105" spans="1:6" ht="21" x14ac:dyDescent="0.35">
      <c r="A105" s="60" t="s">
        <v>72</v>
      </c>
      <c r="F105" s="6"/>
    </row>
    <row r="106" spans="1:6" x14ac:dyDescent="0.25">
      <c r="A106" s="5" t="s">
        <v>73</v>
      </c>
      <c r="B106" s="90">
        <v>200</v>
      </c>
      <c r="C106" s="90">
        <v>200</v>
      </c>
      <c r="D106">
        <v>64</v>
      </c>
      <c r="F106" s="62">
        <f t="shared" ref="F106" si="5">B106*D106/1000</f>
        <v>12.8</v>
      </c>
    </row>
    <row r="107" spans="1:6" x14ac:dyDescent="0.25">
      <c r="A107" s="5"/>
      <c r="F107" s="6"/>
    </row>
    <row r="108" spans="1:6" x14ac:dyDescent="0.25">
      <c r="A108" s="5"/>
      <c r="F108" s="6"/>
    </row>
    <row r="109" spans="1:6" ht="21" x14ac:dyDescent="0.35">
      <c r="A109" s="60" t="s">
        <v>74</v>
      </c>
      <c r="F109" s="91"/>
    </row>
    <row r="110" spans="1:6" ht="15.75" x14ac:dyDescent="0.25">
      <c r="A110" s="5" t="s">
        <v>75</v>
      </c>
      <c r="B110" s="92">
        <v>60</v>
      </c>
      <c r="D110">
        <v>35.9</v>
      </c>
      <c r="F110" s="93">
        <f t="shared" ref="F110" si="6">B110*D110/1000</f>
        <v>2.1539999999999999</v>
      </c>
    </row>
    <row r="111" spans="1:6" x14ac:dyDescent="0.25">
      <c r="A111" s="5"/>
      <c r="F111" s="6"/>
    </row>
    <row r="112" spans="1:6" ht="21" x14ac:dyDescent="0.35">
      <c r="A112" s="60" t="s">
        <v>76</v>
      </c>
      <c r="F112" s="61"/>
    </row>
    <row r="113" spans="1:8" x14ac:dyDescent="0.25">
      <c r="A113" s="5"/>
      <c r="F113" s="62">
        <f>E117+E118+E119</f>
        <v>11.100000000000001</v>
      </c>
    </row>
    <row r="114" spans="1:8" x14ac:dyDescent="0.25">
      <c r="A114" s="94" t="s">
        <v>77</v>
      </c>
      <c r="B114" s="95" t="s">
        <v>78</v>
      </c>
      <c r="C114" s="96"/>
    </row>
    <row r="115" spans="1:8" x14ac:dyDescent="0.25">
      <c r="A115" s="94"/>
      <c r="B115" s="97">
        <v>1</v>
      </c>
      <c r="C115" s="98"/>
    </row>
    <row r="116" spans="1:8" x14ac:dyDescent="0.25">
      <c r="A116" s="94"/>
      <c r="B116" s="99" t="s">
        <v>8</v>
      </c>
      <c r="C116" s="99" t="s">
        <v>9</v>
      </c>
    </row>
    <row r="117" spans="1:8" x14ac:dyDescent="0.25">
      <c r="A117" s="100" t="s">
        <v>79</v>
      </c>
      <c r="B117" s="101">
        <v>5</v>
      </c>
      <c r="C117" s="101">
        <v>5</v>
      </c>
      <c r="D117">
        <v>520</v>
      </c>
      <c r="E117">
        <f>B117*D117/1000</f>
        <v>2.6</v>
      </c>
    </row>
    <row r="118" spans="1:8" x14ac:dyDescent="0.25">
      <c r="A118" s="100" t="s">
        <v>80</v>
      </c>
      <c r="B118" s="101">
        <v>20</v>
      </c>
      <c r="C118" s="101">
        <v>20</v>
      </c>
      <c r="D118">
        <v>80</v>
      </c>
      <c r="E118">
        <f>B118*D118/1000</f>
        <v>1.6</v>
      </c>
    </row>
    <row r="119" spans="1:8" x14ac:dyDescent="0.25">
      <c r="A119" s="100" t="s">
        <v>81</v>
      </c>
      <c r="B119" s="101">
        <v>100</v>
      </c>
      <c r="C119" s="101">
        <v>100</v>
      </c>
      <c r="D119">
        <v>69</v>
      </c>
      <c r="E119" s="72">
        <f>B119*D119/1000</f>
        <v>6.9</v>
      </c>
    </row>
    <row r="120" spans="1:8" x14ac:dyDescent="0.25">
      <c r="A120" s="100" t="s">
        <v>12</v>
      </c>
      <c r="B120" s="101">
        <v>120</v>
      </c>
      <c r="C120" s="101">
        <v>120</v>
      </c>
    </row>
    <row r="121" spans="1:8" x14ac:dyDescent="0.25">
      <c r="A121" s="102" t="s">
        <v>82</v>
      </c>
      <c r="B121" s="102" t="s">
        <v>16</v>
      </c>
      <c r="C121" s="103">
        <v>200</v>
      </c>
    </row>
    <row r="122" spans="1:8" x14ac:dyDescent="0.25">
      <c r="A122" s="5"/>
      <c r="F122" s="61"/>
    </row>
    <row r="123" spans="1:8" x14ac:dyDescent="0.25">
      <c r="A123" s="5"/>
      <c r="F123" s="61"/>
    </row>
    <row r="124" spans="1:8" x14ac:dyDescent="0.25">
      <c r="A124" s="104" t="s">
        <v>83</v>
      </c>
      <c r="B124">
        <v>65</v>
      </c>
      <c r="D124">
        <v>23.96</v>
      </c>
      <c r="F124" s="105">
        <f>D124</f>
        <v>23.96</v>
      </c>
    </row>
    <row r="125" spans="1:8" x14ac:dyDescent="0.25">
      <c r="A125" s="5"/>
      <c r="F125" s="6"/>
    </row>
    <row r="126" spans="1:8" x14ac:dyDescent="0.25">
      <c r="A126" s="5"/>
      <c r="F126" s="6"/>
    </row>
    <row r="127" spans="1:8" x14ac:dyDescent="0.25">
      <c r="A127" s="5"/>
      <c r="F127" s="6"/>
    </row>
    <row r="128" spans="1:8" x14ac:dyDescent="0.25">
      <c r="A128" s="5"/>
      <c r="F128" s="6" t="e">
        <f>#REF!+#REF!+#REF!+#REF!+#REF!+#REF!+#REF!+#REF!+B1+B124</f>
        <v>#REF!</v>
      </c>
      <c r="H128" t="e">
        <f>#REF!+#REF!+#REF!+#REF!+#REF!+#REF!+#REF!+#REF!+D1+D124</f>
        <v>#REF!</v>
      </c>
    </row>
    <row r="129" spans="1:8" x14ac:dyDescent="0.25">
      <c r="A129" s="5"/>
      <c r="F129" s="6" t="e">
        <f>F128/10</f>
        <v>#REF!</v>
      </c>
      <c r="H129" t="e">
        <f>H128/10</f>
        <v>#REF!</v>
      </c>
    </row>
    <row r="130" spans="1:8" x14ac:dyDescent="0.25">
      <c r="A130" s="5"/>
      <c r="F130" s="6"/>
    </row>
    <row r="131" spans="1:8" x14ac:dyDescent="0.25">
      <c r="A131" s="5"/>
      <c r="F131" s="6"/>
      <c r="H131" t="e">
        <f>H129/F129*1000</f>
        <v>#REF!</v>
      </c>
    </row>
    <row r="132" spans="1:8" x14ac:dyDescent="0.25">
      <c r="A132" s="5"/>
      <c r="F132" s="6"/>
    </row>
    <row r="133" spans="1:8" x14ac:dyDescent="0.25">
      <c r="A133" s="5"/>
      <c r="F133" s="6"/>
    </row>
    <row r="134" spans="1:8" x14ac:dyDescent="0.25">
      <c r="A134" s="5"/>
      <c r="F134" s="6"/>
    </row>
    <row r="135" spans="1:8" x14ac:dyDescent="0.25">
      <c r="A135" s="5"/>
      <c r="F135" s="6"/>
    </row>
    <row r="136" spans="1:8" x14ac:dyDescent="0.25">
      <c r="A136" s="5"/>
      <c r="F136" s="6"/>
    </row>
    <row r="137" spans="1:8" x14ac:dyDescent="0.25">
      <c r="A137" s="5"/>
      <c r="F137" s="6"/>
    </row>
    <row r="138" spans="1:8" x14ac:dyDescent="0.25">
      <c r="A138" s="5"/>
      <c r="F138" s="6"/>
    </row>
    <row r="139" spans="1:8" x14ac:dyDescent="0.25">
      <c r="A139" s="5"/>
      <c r="F139" s="6"/>
    </row>
    <row r="140" spans="1:8" x14ac:dyDescent="0.25">
      <c r="A140" s="5"/>
      <c r="F140" s="6"/>
    </row>
    <row r="141" spans="1:8" x14ac:dyDescent="0.25">
      <c r="A141" s="5"/>
      <c r="F141" s="6"/>
    </row>
    <row r="142" spans="1:8" x14ac:dyDescent="0.25">
      <c r="A142" s="5"/>
      <c r="F142" s="6"/>
    </row>
    <row r="143" spans="1:8" x14ac:dyDescent="0.25">
      <c r="A143" s="5"/>
      <c r="F143" s="6"/>
    </row>
    <row r="144" spans="1:8" x14ac:dyDescent="0.25">
      <c r="A144" s="5"/>
      <c r="F144" s="6"/>
    </row>
    <row r="145" spans="1:6" x14ac:dyDescent="0.25">
      <c r="A145" s="5"/>
      <c r="F145" s="6"/>
    </row>
  </sheetData>
  <mergeCells count="5">
    <mergeCell ref="A25:E25"/>
    <mergeCell ref="A32:E32"/>
    <mergeCell ref="A114:A116"/>
    <mergeCell ref="B114:C114"/>
    <mergeCell ref="B115:C115"/>
  </mergeCells>
  <hyperlinks>
    <hyperlink ref="A10" r:id="rId1" display="javascript:void(0);"/>
    <hyperlink ref="A15" r:id="rId2" tooltip="Открыть страницу о продукте" display="https://pbprog.ru/tk/pi-266"/>
    <hyperlink ref="A16" r:id="rId3" tooltip="Открыть страницу о продукте" display="https://pbprog.ru/tk/pi-1183"/>
    <hyperlink ref="A17" r:id="rId4" tooltip="Открыть страницу о продукте" display="https://pbprog.ru/tk/pi-39"/>
    <hyperlink ref="A18" r:id="rId5" tooltip="Открыть страницу о продукте" display="https://pbprog.ru/tk/pi-1653"/>
    <hyperlink ref="A19" r:id="rId6" tooltip="Открыть страницу о продукте" display="https://pbprog.ru/tk/pi-1184"/>
    <hyperlink ref="A21" r:id="rId7" tooltip="Открыть страницу о продукте" display="https://pbprog.ru/tk/pi-1647"/>
    <hyperlink ref="A84" r:id="rId8" display="javascript:void(0);"/>
    <hyperlink ref="A90" r:id="rId9" tooltip="Открыть страницу о продукте" display="https://pbprog.ru/tk/pi-941"/>
    <hyperlink ref="A91" r:id="rId10" tooltip="Открыть страницу о продукте" display="https://pbprog.ru/tk/pi-931"/>
    <hyperlink ref="A92" r:id="rId11" tooltip="Открыть страницу о продукте" display="https://pbprog.ru/tk/pi-208"/>
    <hyperlink ref="A93" r:id="rId12" tooltip="Открыть страницу о продукте" display="https://pbprog.ru/tk/pi-1794"/>
    <hyperlink ref="A94" r:id="rId13" tooltip="Открыть страницу о продукте" display="https://pbprog.ru/tk/pi-128"/>
    <hyperlink ref="A95" r:id="rId14" tooltip="Открыть страницу о продукте" display="https://pbprog.ru/tk/pi-743"/>
    <hyperlink ref="A97" r:id="rId15" tooltip="Открыть страницу о продукте" display="https://pbprog.ru/tk/pi-804"/>
    <hyperlink ref="A98" r:id="rId16" tooltip="Открыть страницу о продукте" display="https://pbprog.ru/tk/pi-187"/>
    <hyperlink ref="A99" r:id="rId17" tooltip="Открыть страницу о продукте" display="https://pbprog.ru/tk/pi-39"/>
    <hyperlink ref="A100" r:id="rId18" tooltip="Открыть страницу о продукте" display="https://pbprog.ru/tk/pi-1641"/>
    <hyperlink ref="A102" r:id="rId19" tooltip="Открыть страницу о продукте" display="https://pbprog.ru/tk/pi-1647"/>
    <hyperlink ref="A28" r:id="rId20" tooltip="Открыть страницу о продукте" display="https://pbprog.ru/tk/pi-698"/>
    <hyperlink ref="A29" r:id="rId21" tooltip="Открыть страницу о продукте" display="https://pbprog.ru/tk/pi-39"/>
    <hyperlink ref="A35" r:id="rId22" tooltip="Открыть рецептуру блюда" display="https://pbprog.ru/tk/tu-496"/>
    <hyperlink ref="A36" r:id="rId23" tooltip="Открыть страницу о продукте" display="https://pbprog.ru/tk/pi-1653"/>
    <hyperlink ref="A37" r:id="rId24" tooltip="Открыть страницу о продукте" display="https://pbprog.ru/tk/pi-147"/>
    <hyperlink ref="A38" r:id="rId25" tooltip="Открыть страницу о продукте" display="https://pbprog.ru/tk/pi-39"/>
    <hyperlink ref="A52" r:id="rId26" tooltip="Открыть страницу о продукте" display="https://pbprog.ru/tk/pi-349"/>
    <hyperlink ref="A53" r:id="rId27" tooltip="Открыть страницу о продукте" display="https://pbprog.ru/tk/pi-1800"/>
    <hyperlink ref="A54" r:id="rId28" tooltip="Открыть страницу о продукте" display="https://pbprog.ru/tk/pi-1224"/>
    <hyperlink ref="A55" r:id="rId29" tooltip="Открыть страницу о продукте" display="https://pbprog.ru/tk/pi-153"/>
    <hyperlink ref="A56" r:id="rId30" tooltip="Открыть страницу о продукте" display="https://pbprog.ru/tk/pi-1181"/>
    <hyperlink ref="A61" r:id="rId31" tooltip="Открыть страницу о продукте" display="https://pbprog.ru/tk/pi-284"/>
    <hyperlink ref="A62" r:id="rId32" tooltip="Открыть страницу о продукте" display="https://pbprog.ru/tk/pi-95"/>
    <hyperlink ref="A63" r:id="rId33" tooltip="Открыть страницу о продукте" display="https://pbprog.ru/tk/pi-97"/>
    <hyperlink ref="A64" r:id="rId34" tooltip="Открыть страницу о продукте" display="https://pbprog.ru/tk/pi-102"/>
    <hyperlink ref="A65" r:id="rId35" tooltip="Открыть страницу о продукте" display="https://pbprog.ru/tk/pi-1179"/>
    <hyperlink ref="A66" r:id="rId36" tooltip="Открыть страницу о продукте" display="https://pbprog.ru/tk/pi-153"/>
    <hyperlink ref="A67" r:id="rId37" tooltip="Открыть страницу о продукте" display="https://pbprog.ru/tk/pi-1181"/>
    <hyperlink ref="A68" r:id="rId38" tooltip="Открыть страницу о продукте" display="https://pbprog.ru/tk/pi-1653"/>
    <hyperlink ref="A69" r:id="rId39" tooltip="Открыть страницу о продукте" display="https://pbprog.ru/tk/pi-1642"/>
    <hyperlink ref="A70" r:id="rId40" tooltip="Открыть страницу о продукте" display="https://pbprog.ru/tk/pi-39"/>
    <hyperlink ref="A71" r:id="rId41" tooltip="Открыть страницу о продукте" display="https://pbprog.ru/tk/pi-1637"/>
    <hyperlink ref="A76" r:id="rId42" tooltip="Открыть страницу о продукте" display="https://pbprog.ru/tk/pi-1219"/>
    <hyperlink ref="A77" r:id="rId43" tooltip="Открыть страницу о продукте" display="https://pbprog.ru/tk/pi-39"/>
    <hyperlink ref="A78" r:id="rId44" tooltip="Открыть страницу о продукте" display="https://pbprog.ru/tk/pi-327"/>
    <hyperlink ref="A79" r:id="rId45" tooltip="Открыть страницу о продукте" display="https://pbprog.ru/tk/pi-1647"/>
    <hyperlink ref="A103" r:id="rId46" tooltip="Открыть страницу о продукте" display="https://pbprog.ru/tk/pi-1647"/>
  </hyperlinks>
  <pageMargins left="0.7" right="0.7" top="0.75" bottom="0.75" header="0.3" footer="0.3"/>
  <drawing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2025-06-05T10:35:28Z</dcterms:modified>
</cp:coreProperties>
</file>